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1"/>
  <workbookPr defaultThemeVersion="166925"/>
  <mc:AlternateContent xmlns:mc="http://schemas.openxmlformats.org/markup-compatibility/2006">
    <mc:Choice Requires="x15">
      <x15ac:absPath xmlns:x15ac="http://schemas.microsoft.com/office/spreadsheetml/2010/11/ac" url="https://taxpayers.sharepoint.com/sites/Agriculture/Shared Documents/General/2021/Ag Products/Our Takes/"/>
    </mc:Choice>
  </mc:AlternateContent>
  <xr:revisionPtr revIDLastSave="0" documentId="8_{2AF4E628-183A-494D-A477-C61E7FF38686}" xr6:coauthVersionLast="46" xr6:coauthVersionMax="46" xr10:uidLastSave="{00000000-0000-0000-0000-000000000000}"/>
  <bookViews>
    <workbookView xWindow="-110" yWindow="-110" windowWidth="19420" windowHeight="10420" xr2:uid="{2426CAC5-DD37-4C71-A463-A289AD519AC1}"/>
  </bookViews>
  <sheets>
    <sheet name="USDA_COVID_Response_3.24.2021" sheetId="5" r:id="rId1"/>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5" l="1"/>
  <c r="G3" i="5"/>
  <c r="F9" i="5"/>
  <c r="D6" i="5"/>
  <c r="F6" i="5"/>
  <c r="F21" i="5"/>
  <c r="E7" i="5"/>
  <c r="D7" i="5"/>
  <c r="G5" i="5"/>
  <c r="D9" i="5" l="1"/>
  <c r="D11" i="5" s="1"/>
  <c r="F11" i="5"/>
  <c r="E3" i="5"/>
  <c r="E6" i="5" l="1"/>
  <c r="G6" i="5"/>
  <c r="G9" i="5" s="1"/>
  <c r="G11" i="5" s="1"/>
  <c r="E9" i="5" l="1"/>
  <c r="E11" i="5" s="1"/>
</calcChain>
</file>

<file path=xl/sharedStrings.xml><?xml version="1.0" encoding="utf-8"?>
<sst xmlns="http://schemas.openxmlformats.org/spreadsheetml/2006/main" count="67" uniqueCount="52">
  <si>
    <t xml:space="preserve">Coronavirus Food Assistance Program (CFAP) - Funding Authorized by Congress in Supplemental Appropriations Plus USDA in Commodity Credit Corporation (CCC) through 3/24/2021, in Billions of Dollars </t>
  </si>
  <si>
    <t>Program</t>
  </si>
  <si>
    <t>Authorized by Congress
or Dept. of Ag (USDA)</t>
  </si>
  <si>
    <t>Authority/Source (Date)</t>
  </si>
  <si>
    <t>Amount Authorized</t>
  </si>
  <si>
    <t>Total Authorized</t>
  </si>
  <si>
    <t>Amount Spent/Obligated, as of Mar. 2021</t>
  </si>
  <si>
    <t>Remaining Amount, as of Mar. 2021</t>
  </si>
  <si>
    <t>Notes</t>
  </si>
  <si>
    <t xml:space="preserve">CFAP-1 Income Subsidies </t>
  </si>
  <si>
    <t>Congress</t>
  </si>
  <si>
    <t>Coronavirus Aid, Relief, and 
Economic Security (CARES) Act (Division B, Title 1 of P.L. 116-136) (Mar. 2020)</t>
  </si>
  <si>
    <t>$10.6 billion spent on various commodities/crops (USDA CFAP commodity funding data); Consolidated Appropriations Act of 2021 "allocated $1B of unspent CARES Act funds to additional disaster relief under WHIP+" (CRS); up to $100 million of CFAP-1 CCC funds available for tobacco producers within CFAP-2 (CRS); $500 million of "unspent CFAP funds from the CARES Act" allocated to Food Box program (CRS), all of which are subtracted from the $16 billion total, considered spent/obligated. $2.28 billion of unspent CFAP funding from CARES Act to be spent on CFAP-AA (Federal Register CFAP-AA), but is included in the "remaining amount" since the Biden Administration plans to spend this on future COVID-19 aid to agriculture.</t>
  </si>
  <si>
    <t>USDA</t>
  </si>
  <si>
    <t>Commodity Credit Corp (CCC) Charter Act (Apr. 2020)</t>
  </si>
  <si>
    <t>CFAP-2 Income Subsidies</t>
  </si>
  <si>
    <t>CARES Act (Division B, Title 1 of P.L. 116-136) (Mar. 2020); reimbursement of CCC</t>
  </si>
  <si>
    <t>$13.3 billion spent on various commodities/crops (USDA CFAP commodity funding data); according to CRS, "...(CFAP-2) was funded with $13.9B of CCC borrowing authority supplemented by up to $100M from CFAP-1 CARES Act funds for tobacco producers... CCC appropriations made possible by a $14B early CCC reimbursement authorized in the CARES Act."</t>
  </si>
  <si>
    <t>Total (CFAP-1 &amp; CFAP-2 Income Subsidies)</t>
  </si>
  <si>
    <t>CFAP-3 Income Subsidies*</t>
  </si>
  <si>
    <t>Consolidated Appropriations Act of 2021 (Subtitle B, Title VII of P.L. 116-260) (Dec. 2020)</t>
  </si>
  <si>
    <t>$11.187 billion authorized in total, with $1.5 billion 
allocated for Food Box program (see below).</t>
  </si>
  <si>
    <t>CFAP-AA (Additional Assistance) Income Subsidies*</t>
  </si>
  <si>
    <t>Unspent funds from CARES Act</t>
  </si>
  <si>
    <t>$2.28 (not included in total since will be unspent funds from CFAP-1 &amp; CFAP-2)</t>
  </si>
  <si>
    <t>$2.28 (not included in total since will be unspent funds from CFAP-1  &amp; CFAP-2)</t>
  </si>
  <si>
    <t xml:space="preserve">In Jan. 2021, USDA originally announced $3.1 billion would be spent on additional CFAP-AA subsidies, but after payment limits were considered, the actual outlays were expected to be $2.28 billion (CRS); program being reviewed by Biden Administration but applications still being considered; amounts not included in total since they are expected to come from unused CFAP-1 &amp; -2 funding. </t>
  </si>
  <si>
    <t>Totals - As of the End of 2020</t>
  </si>
  <si>
    <t>Next Iteration of Income Subsidies</t>
  </si>
  <si>
    <t>American Rescue Plan (ARP) Act of 2021 (Title I, Subtitle A of P.L. 117-2) (Mar. 2021)</t>
  </si>
  <si>
    <t>Total - As of Mar. 2021</t>
  </si>
  <si>
    <t>Other COVID-19 Agriculture/Nutrition Funding, in Billions of Dollars</t>
  </si>
  <si>
    <t>Amount Spent, as of Feb. 2021</t>
  </si>
  <si>
    <t>Farmers to Families Food Box Program</t>
  </si>
  <si>
    <t>Families First Coronavirus Response Act (Division A, Title I) (Mar. 2020)</t>
  </si>
  <si>
    <t>Such amounts as are 
necessary (see notes)</t>
  </si>
  <si>
    <t xml:space="preserve">Such amounts as are necessary (see notes) </t>
  </si>
  <si>
    <t>Congress allowed "such amounts as are necessary" to be 
spent and USDA later announced that up to $4 bilion would be available for the program, consisting of $3 billion for food and $1 billion for distribution; USDA announced 3 rounds of funding on May 8, July 1 &amp; July 24, 2020</t>
  </si>
  <si>
    <t>4th funding round of program</t>
  </si>
  <si>
    <t>Consolidated Appropriations Act of 2021 
(Subtitle B, Chapter 1) (Dec. 2020)*</t>
  </si>
  <si>
    <t>Ongoing through end of April</t>
  </si>
  <si>
    <t>$1.5 billion from overall $11.2 billion authorized by the Consolidated Appropriations Act of 2021</t>
  </si>
  <si>
    <t>Section 32 Purchases of “Surplus” Agricultural Commodities</t>
  </si>
  <si>
    <t>Agricultural Adjustment Act of 1935 
(P.L. 74-320)</t>
  </si>
  <si>
    <t>USDA announced on May 4, 2020</t>
  </si>
  <si>
    <t>The Emergency Food Assistance Program (TEFAP)</t>
  </si>
  <si>
    <t>Families First Coronavirus Response Act 
(Division A, Title I) (Mar. 2020)</t>
  </si>
  <si>
    <t xml:space="preserve">On Dec. 16, 2020, USDA wrote, "Approximately $700 million in Section 32 purchases were made for... [TEFAP] this year, of which over $496 million in purchases are scheduled for delivery in FY 2021"; Congress allowed $250 million of the $850 million authorized for TEFAP to be used for distribution of commodities. First round of funding released on Feb. 23, 2020. USDA released memo for second round of funding on April 24, 2020. </t>
  </si>
  <si>
    <t>CARES Act (Division B, Title 1) (Mar. 2020)</t>
  </si>
  <si>
    <t>Consolidated Appropriations Act of 2021 
(Division N, Title VII) (Dec. 2020)*</t>
  </si>
  <si>
    <t>According to USDA's Feb. 2021 memo, "TEFAP State agencies chose to accept a total
of $323,970,109 as food funds and $73,279,891 as administrative funds" from this last round of funding (TEFAP funding).</t>
  </si>
  <si>
    <t>Notes: * Program implementation halted due to new Presidential Administration reviewing program. Chart also does not include funding allocations announced as part of USDA's Pandemic Assistance for Producers (3/24/2021). TCS will update the chart as spending allocations, sources, and remaining funds are finalized by USDA.
References:  USDA CFAP commodity funding data (https://www.farmers.gov/cfap1/data, https://www.farmers.gov/cfap/data, https://agriculture.house.gov/covid19/usdacfap.htm); Families First Coronavirus Response Act (https://www.congress.gov/116/plaws/publ127/PLAW-116publ127.pdf); CARES Act (https://www.congress.gov/116/plaws/publ136/PLAW-116publ136.pdf); Consolidated Appropriations Act of 2021 (https://www.congress.gov/bill/116th-congress/house-bill/133/text); American Rescue Act of 2021 (https://www.congress.gov/bill/117th-congress/house-bill/1319); Food Box Program (https://www.ams.usda.gov/selling-food-to-usda/farmers-to-families-food-box, https://www.ams.usda.gov/press-release/usda-announces-additional-food-purchase-plans); Section 32 purchases (https://www.ams.usda.gov/press-release/usda-announces-additional-food-purchase-plans, https://crsreports.congress.gov/product/pdf/R/R46347, https://www.ams.usda.gov/content/usda-section-32-fresh-fluid-milk-butter-purchase-program-announced); TEFAP funding (https://www.fns.usda.gov/news-item/usda-004421, https://www.ams.usda.gov/press-release/ams-supports-agricultural-industry-food-purchases-regulatory-flexibilities-and, https://agriculture.house.gov/covid19/covidtefap.htm, https://fns-prod.azureedge.net/sites/default/files/resource-files/FNS.COVID_.TEFAP%20CARES%20Act%20Funding%20Memo.pdf); notes column (CRS - https://crsreports.congress.gov/product/pdf/IF/IF11764; Federal Register CFAP-AA https://www.federalregister.gov/documents/2021/01/19/2021-01077/coronavirus-food-assistance-program-additional-assistance)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</si>
</sst>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quot;$&quot;#,##0.0"/>
    <numFmt numFmtId="165" formatCode="&quot;$&quot;#,##0.0_);[Red]\(&quot;$&quot;#,##0.0\)"/>
    <numFmt numFmtId="166" formatCode="&quot;$&quot;#,##0.00"/>
    <numFmt numFmtId="167" formatCode="&quot;$&quot;#,##0.000"/>
  </numFmts>
  <fonts count="9">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font>
    <font>
      <b/>
      <sz val="11"/>
      <color theme="1"/>
      <name val="Calibri"/>
      <family val="2"/>
    </font>
    <font>
      <b/>
      <sz val="11"/>
      <color theme="1"/>
      <name val="Calibri"/>
    </font>
    <font>
      <sz val="11"/>
      <color rgb="FF212121"/>
      <name val="Calibri"/>
      <family val="2"/>
    </font>
    <font>
      <sz val="11"/>
      <color rgb="FF212121"/>
      <name val="Calibri"/>
      <family val="2"/>
      <scheme val="minor"/>
    </font>
    <font>
      <sz val="11"/>
      <color rgb="FF444444"/>
      <name val="Calibri"/>
      <family val="2"/>
      <charset val="1"/>
    </font>
  </fonts>
  <fills count="7">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4659260841701"/>
        <bgColor indexed="64"/>
      </patternFill>
    </fill>
    <fill>
      <patternFill patternType="solid">
        <fgColor rgb="FFFFFFFF"/>
        <bgColor indexed="64"/>
      </patternFill>
    </fill>
  </fills>
  <borders count="4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ck">
        <color auto="1"/>
      </top>
      <bottom style="thin">
        <color rgb="FF000000"/>
      </bottom>
      <diagonal/>
    </border>
    <border>
      <left/>
      <right style="thin">
        <color auto="1"/>
      </right>
      <top style="thick">
        <color auto="1"/>
      </top>
      <bottom style="thin">
        <color auto="1"/>
      </bottom>
      <diagonal/>
    </border>
    <border>
      <left/>
      <right/>
      <top style="thick">
        <color auto="1"/>
      </top>
      <bottom/>
      <diagonal/>
    </border>
    <border>
      <left style="thick">
        <color auto="1"/>
      </left>
      <right style="thin">
        <color indexed="64"/>
      </right>
      <top/>
      <bottom/>
      <diagonal/>
    </border>
    <border>
      <left style="thin">
        <color indexed="64"/>
      </left>
      <right style="thin">
        <color rgb="FF000000"/>
      </right>
      <top style="thick">
        <color auto="1"/>
      </top>
      <bottom/>
      <diagonal/>
    </border>
    <border>
      <left style="thin">
        <color indexed="64"/>
      </left>
      <right style="thin">
        <color rgb="FF000000"/>
      </right>
      <top style="thick">
        <color auto="1"/>
      </top>
      <bottom style="thin">
        <color rgb="FF000000"/>
      </bottom>
      <diagonal/>
    </border>
    <border>
      <left style="thin">
        <color auto="1"/>
      </left>
      <right style="thin">
        <color auto="1"/>
      </right>
      <top style="thin">
        <color auto="1"/>
      </top>
      <bottom/>
      <diagonal/>
    </border>
    <border>
      <left style="thin">
        <color auto="1"/>
      </left>
      <right/>
      <top style="thick">
        <color auto="1"/>
      </top>
      <bottom/>
      <diagonal/>
    </border>
    <border>
      <left style="thin">
        <color auto="1"/>
      </left>
      <right/>
      <top/>
      <bottom style="thick">
        <color auto="1"/>
      </bottom>
      <diagonal/>
    </border>
    <border>
      <left style="thin">
        <color auto="1"/>
      </left>
      <right/>
      <top style="thick">
        <color auto="1"/>
      </top>
      <bottom style="thick">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thin">
        <color auto="1"/>
      </left>
      <right style="thin">
        <color auto="1"/>
      </right>
      <top/>
      <bottom style="thin">
        <color auto="1"/>
      </bottom>
      <diagonal/>
    </border>
    <border>
      <left style="thick">
        <color auto="1"/>
      </left>
      <right/>
      <top/>
      <bottom/>
      <diagonal/>
    </border>
    <border>
      <left style="thick">
        <color auto="1"/>
      </left>
      <right/>
      <top style="thick">
        <color auto="1"/>
      </top>
      <bottom/>
      <diagonal/>
    </border>
    <border>
      <left/>
      <right style="thick">
        <color auto="1"/>
      </right>
      <top style="thick">
        <color auto="1"/>
      </top>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style="thick">
        <color auto="1"/>
      </top>
      <bottom/>
      <diagonal/>
    </border>
    <border>
      <left style="thin">
        <color auto="1"/>
      </left>
      <right style="thick">
        <color auto="1"/>
      </right>
      <top style="thick">
        <color auto="1"/>
      </top>
      <bottom style="thick">
        <color auto="1"/>
      </bottom>
      <diagonal/>
    </border>
    <border>
      <left style="thin">
        <color auto="1"/>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right style="thick">
        <color auto="1"/>
      </right>
      <top style="thick">
        <color auto="1"/>
      </top>
      <bottom style="thick">
        <color auto="1"/>
      </bottom>
      <diagonal/>
    </border>
    <border>
      <left/>
      <right style="thick">
        <color auto="1"/>
      </right>
      <top/>
      <bottom/>
      <diagonal/>
    </border>
    <border>
      <left/>
      <right style="thick">
        <color auto="1"/>
      </right>
      <top style="thin">
        <color auto="1"/>
      </top>
      <bottom style="thick">
        <color auto="1"/>
      </bottom>
      <diagonal/>
    </border>
  </borders>
  <cellStyleXfs count="2">
    <xf numFmtId="0" fontId="0" fillId="0" borderId="0"/>
    <xf numFmtId="0" fontId="2" fillId="0" borderId="0" applyNumberFormat="0" applyFill="0" applyBorder="0" applyAlignment="0" applyProtection="0"/>
  </cellStyleXfs>
  <cellXfs count="146">
    <xf numFmtId="0" fontId="0" fillId="0" borderId="0" xfId="0"/>
    <xf numFmtId="0" fontId="1" fillId="0" borderId="0" xfId="0" applyFont="1"/>
    <xf numFmtId="0" fontId="0" fillId="0" borderId="0" xfId="0" applyAlignment="1">
      <alignment horizontal="center"/>
    </xf>
    <xf numFmtId="0" fontId="2" fillId="0" borderId="0" xfId="1"/>
    <xf numFmtId="164" fontId="0" fillId="0" borderId="0" xfId="0" applyNumberFormat="1"/>
    <xf numFmtId="164" fontId="0" fillId="0" borderId="0" xfId="0" applyNumberFormat="1" applyAlignment="1">
      <alignment horizontal="center"/>
    </xf>
    <xf numFmtId="0" fontId="4" fillId="2" borderId="4" xfId="0" applyFont="1" applyFill="1" applyBorder="1" applyAlignment="1">
      <alignment wrapText="1"/>
    </xf>
    <xf numFmtId="0" fontId="1" fillId="2" borderId="4" xfId="0" applyFont="1" applyFill="1" applyBorder="1" applyAlignment="1">
      <alignment wrapText="1"/>
    </xf>
    <xf numFmtId="0" fontId="4" fillId="2" borderId="4" xfId="0" applyFont="1" applyFill="1" applyBorder="1" applyAlignment="1">
      <alignment horizontal="center" wrapText="1"/>
    </xf>
    <xf numFmtId="164" fontId="4" fillId="2" borderId="4" xfId="0" applyNumberFormat="1" applyFont="1" applyFill="1" applyBorder="1" applyAlignment="1">
      <alignment horizontal="center" wrapText="1"/>
    </xf>
    <xf numFmtId="164" fontId="3" fillId="3" borderId="9" xfId="0" applyNumberFormat="1" applyFont="1" applyFill="1" applyBorder="1" applyAlignment="1">
      <alignment horizontal="center" vertical="center" wrapText="1"/>
    </xf>
    <xf numFmtId="9" fontId="0" fillId="0" borderId="0" xfId="0" applyNumberFormat="1"/>
    <xf numFmtId="164" fontId="1" fillId="0" borderId="0" xfId="0" applyNumberFormat="1" applyFont="1"/>
    <xf numFmtId="166" fontId="0" fillId="0" borderId="0" xfId="0" applyNumberFormat="1" applyAlignment="1">
      <alignment horizontal="center"/>
    </xf>
    <xf numFmtId="0" fontId="0" fillId="0" borderId="0" xfId="0" applyAlignment="1">
      <alignment horizontal="center" vertical="center"/>
    </xf>
    <xf numFmtId="0" fontId="3" fillId="3" borderId="9" xfId="0" applyFont="1" applyFill="1" applyBorder="1" applyAlignment="1">
      <alignment horizontal="center" vertical="center" wrapText="1"/>
    </xf>
    <xf numFmtId="0" fontId="4" fillId="4" borderId="11" xfId="0" applyFont="1" applyFill="1" applyBorder="1" applyAlignment="1">
      <alignment horizontal="left" vertical="center" wrapText="1"/>
    </xf>
    <xf numFmtId="0" fontId="3" fillId="4" borderId="12" xfId="0" applyFont="1" applyFill="1" applyBorder="1" applyAlignment="1">
      <alignment horizontal="center" wrapText="1"/>
    </xf>
    <xf numFmtId="164" fontId="3" fillId="4" borderId="12"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 fillId="4" borderId="11" xfId="0" applyFont="1" applyFill="1" applyBorder="1" applyAlignment="1">
      <alignment horizontal="left" vertical="center"/>
    </xf>
    <xf numFmtId="165" fontId="3" fillId="4" borderId="12" xfId="0" applyNumberFormat="1" applyFont="1" applyFill="1" applyBorder="1" applyAlignment="1">
      <alignment horizontal="center" vertical="center" wrapText="1"/>
    </xf>
    <xf numFmtId="0" fontId="0" fillId="4" borderId="0" xfId="0" applyFill="1"/>
    <xf numFmtId="0" fontId="5" fillId="2" borderId="4" xfId="0" applyFont="1" applyFill="1" applyBorder="1" applyAlignment="1">
      <alignment wrapText="1"/>
    </xf>
    <xf numFmtId="164" fontId="5" fillId="2" borderId="4" xfId="0" applyNumberFormat="1" applyFont="1" applyFill="1" applyBorder="1" applyAlignment="1">
      <alignment horizontal="center" wrapText="1"/>
    </xf>
    <xf numFmtId="0" fontId="3" fillId="4" borderId="12"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6" fillId="0" borderId="23" xfId="0" applyFont="1" applyBorder="1" applyAlignment="1">
      <alignment horizontal="center" vertical="center" wrapText="1"/>
    </xf>
    <xf numFmtId="164" fontId="1" fillId="2" borderId="12" xfId="0" applyNumberFormat="1" applyFont="1" applyFill="1" applyBorder="1" applyAlignment="1">
      <alignment horizontal="center" vertical="center"/>
    </xf>
    <xf numFmtId="164" fontId="4" fillId="2" borderId="12" xfId="0" applyNumberFormat="1" applyFont="1" applyFill="1" applyBorder="1" applyAlignment="1">
      <alignment horizontal="center" vertical="center" wrapText="1"/>
    </xf>
    <xf numFmtId="8" fontId="0" fillId="0" borderId="0" xfId="0" applyNumberFormat="1" applyAlignment="1">
      <alignment horizontal="center"/>
    </xf>
    <xf numFmtId="15" fontId="7" fillId="0" borderId="0" xfId="0" applyNumberFormat="1" applyFont="1" applyAlignment="1">
      <alignment horizontal="center"/>
    </xf>
    <xf numFmtId="15" fontId="0" fillId="0" borderId="0" xfId="0" applyNumberFormat="1" applyAlignment="1">
      <alignment horizontal="center"/>
    </xf>
    <xf numFmtId="0" fontId="0" fillId="0" borderId="0" xfId="0" applyAlignment="1">
      <alignment horizontal="left"/>
    </xf>
    <xf numFmtId="0" fontId="1" fillId="4" borderId="5" xfId="0" applyFont="1" applyFill="1" applyBorder="1" applyAlignment="1">
      <alignment vertical="center" wrapText="1"/>
    </xf>
    <xf numFmtId="167" fontId="3" fillId="4" borderId="7" xfId="0" applyNumberFormat="1" applyFont="1" applyFill="1" applyBorder="1" applyAlignment="1">
      <alignment horizontal="center" vertical="center" wrapText="1"/>
    </xf>
    <xf numFmtId="167" fontId="0" fillId="0" borderId="0" xfId="0" applyNumberFormat="1" applyAlignment="1">
      <alignment horizontal="center"/>
    </xf>
    <xf numFmtId="0" fontId="6" fillId="0" borderId="20" xfId="0" applyFont="1" applyBorder="1" applyAlignment="1">
      <alignment horizontal="center" vertical="center" wrapText="1"/>
    </xf>
    <xf numFmtId="167" fontId="0" fillId="4" borderId="9" xfId="0" applyNumberFormat="1" applyFont="1" applyFill="1" applyBorder="1" applyAlignment="1">
      <alignment horizontal="center" vertical="center"/>
    </xf>
    <xf numFmtId="167" fontId="0" fillId="4" borderId="19" xfId="0" applyNumberFormat="1" applyFont="1" applyFill="1" applyBorder="1" applyAlignment="1">
      <alignment horizontal="center" vertical="center"/>
    </xf>
    <xf numFmtId="8" fontId="0" fillId="0" borderId="0" xfId="0" applyNumberFormat="1"/>
    <xf numFmtId="0" fontId="0" fillId="4" borderId="9"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left"/>
    </xf>
    <xf numFmtId="0" fontId="2" fillId="0" borderId="0" xfId="1" applyAlignment="1">
      <alignment horizontal="left"/>
    </xf>
    <xf numFmtId="0" fontId="0" fillId="0" borderId="0" xfId="0" applyAlignment="1">
      <alignment horizontal="left" vertical="center"/>
    </xf>
    <xf numFmtId="0" fontId="2" fillId="0" borderId="0" xfId="1" applyAlignment="1">
      <alignment horizontal="left" vertical="center"/>
    </xf>
    <xf numFmtId="0" fontId="2" fillId="4" borderId="0" xfId="1" applyFill="1" applyAlignment="1">
      <alignment horizontal="left" vertical="center"/>
    </xf>
    <xf numFmtId="0" fontId="3" fillId="4" borderId="6" xfId="0" applyFont="1" applyFill="1" applyBorder="1" applyAlignment="1">
      <alignment horizontal="center" vertical="center" wrapText="1"/>
    </xf>
    <xf numFmtId="167" fontId="0" fillId="4" borderId="9" xfId="0" applyNumberFormat="1" applyFont="1" applyFill="1" applyBorder="1" applyAlignment="1">
      <alignment horizontal="center" vertical="center" wrapText="1"/>
    </xf>
    <xf numFmtId="0" fontId="0" fillId="0" borderId="15" xfId="0" applyFont="1" applyFill="1" applyBorder="1" applyAlignment="1">
      <alignment horizontal="center" vertical="center"/>
    </xf>
    <xf numFmtId="167" fontId="0" fillId="4" borderId="6"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167" fontId="0" fillId="4" borderId="24" xfId="0" applyNumberFormat="1" applyFont="1" applyFill="1" applyBorder="1" applyAlignment="1">
      <alignment horizontal="center" vertical="center"/>
    </xf>
    <xf numFmtId="0" fontId="6" fillId="0" borderId="9" xfId="0" applyFont="1" applyBorder="1" applyAlignment="1">
      <alignment horizontal="center" vertical="center" wrapText="1"/>
    </xf>
    <xf numFmtId="0" fontId="4" fillId="2" borderId="14" xfId="0" applyFont="1" applyFill="1" applyBorder="1" applyAlignment="1">
      <alignment horizontal="center" wrapText="1"/>
    </xf>
    <xf numFmtId="165" fontId="0" fillId="4" borderId="27" xfId="0" applyNumberFormat="1" applyFill="1" applyBorder="1" applyAlignment="1">
      <alignment horizontal="center" vertical="center"/>
    </xf>
    <xf numFmtId="164" fontId="4" fillId="2" borderId="27" xfId="0" applyNumberFormat="1" applyFont="1" applyFill="1" applyBorder="1" applyAlignment="1">
      <alignment horizontal="center" vertical="center" wrapText="1"/>
    </xf>
    <xf numFmtId="6" fontId="0" fillId="4" borderId="27" xfId="0" applyNumberFormat="1" applyFill="1" applyBorder="1" applyAlignment="1">
      <alignment horizontal="center" vertical="center"/>
    </xf>
    <xf numFmtId="6" fontId="3" fillId="4" borderId="27" xfId="0" applyNumberFormat="1" applyFont="1" applyFill="1" applyBorder="1" applyAlignment="1">
      <alignment horizontal="center" vertical="center" wrapText="1"/>
    </xf>
    <xf numFmtId="0" fontId="5" fillId="2" borderId="14" xfId="0" applyFont="1" applyFill="1" applyBorder="1" applyAlignment="1">
      <alignment horizontal="center" wrapText="1"/>
    </xf>
    <xf numFmtId="167" fontId="3" fillId="4" borderId="28" xfId="0" applyNumberFormat="1" applyFont="1" applyFill="1" applyBorder="1" applyAlignment="1">
      <alignment horizontal="center" vertical="center" wrapText="1"/>
    </xf>
    <xf numFmtId="167" fontId="3" fillId="4" borderId="29" xfId="0" applyNumberFormat="1" applyFont="1" applyFill="1" applyBorder="1" applyAlignment="1">
      <alignment horizontal="center" vertical="center" wrapText="1"/>
    </xf>
    <xf numFmtId="167" fontId="3" fillId="4" borderId="27" xfId="0" applyNumberFormat="1" applyFont="1" applyFill="1" applyBorder="1" applyAlignment="1">
      <alignment horizontal="center" vertical="center" wrapText="1"/>
    </xf>
    <xf numFmtId="164" fontId="3" fillId="4" borderId="29" xfId="0" applyNumberFormat="1" applyFont="1" applyFill="1" applyBorder="1" applyAlignment="1">
      <alignment horizontal="center" vertical="center" wrapText="1"/>
    </xf>
    <xf numFmtId="0" fontId="0" fillId="4" borderId="22" xfId="0" applyFont="1" applyFill="1" applyBorder="1" applyAlignment="1">
      <alignment horizontal="center" vertical="center"/>
    </xf>
    <xf numFmtId="0" fontId="0" fillId="4" borderId="6" xfId="0" applyFill="1" applyBorder="1" applyAlignment="1">
      <alignment horizontal="center" vertical="center"/>
    </xf>
    <xf numFmtId="0" fontId="0" fillId="3" borderId="9" xfId="0" applyFill="1" applyBorder="1" applyAlignment="1">
      <alignment horizontal="center" vertical="center"/>
    </xf>
    <xf numFmtId="0" fontId="0" fillId="4" borderId="12" xfId="0" applyFill="1" applyBorder="1" applyAlignment="1">
      <alignment horizontal="center" vertical="center"/>
    </xf>
    <xf numFmtId="0" fontId="1" fillId="2" borderId="4" xfId="0" applyFont="1" applyFill="1" applyBorder="1" applyAlignment="1">
      <alignment horizontal="center" wrapText="1"/>
    </xf>
    <xf numFmtId="167" fontId="0" fillId="0" borderId="15" xfId="0" applyNumberFormat="1" applyFont="1" applyFill="1" applyBorder="1" applyAlignment="1">
      <alignment horizontal="center" vertical="center"/>
    </xf>
    <xf numFmtId="167" fontId="3" fillId="0" borderId="16" xfId="0" applyNumberFormat="1" applyFont="1" applyFill="1" applyBorder="1" applyAlignment="1">
      <alignment horizontal="center" vertical="center" wrapText="1"/>
    </xf>
    <xf numFmtId="0" fontId="8" fillId="0" borderId="0" xfId="0" applyFont="1" applyAlignment="1">
      <alignment wrapText="1"/>
    </xf>
    <xf numFmtId="8" fontId="0" fillId="0" borderId="17" xfId="0" applyNumberFormat="1" applyBorder="1" applyAlignment="1">
      <alignment horizontal="center" vertical="center"/>
    </xf>
    <xf numFmtId="166" fontId="1" fillId="2" borderId="12" xfId="0" applyNumberFormat="1" applyFont="1" applyFill="1" applyBorder="1" applyAlignment="1">
      <alignment horizontal="center" vertical="center"/>
    </xf>
    <xf numFmtId="166" fontId="3" fillId="4" borderId="12" xfId="0" applyNumberFormat="1" applyFont="1" applyFill="1" applyBorder="1" applyAlignment="1">
      <alignment horizontal="center" vertical="center" wrapText="1"/>
    </xf>
    <xf numFmtId="164" fontId="0" fillId="0" borderId="7" xfId="0" applyNumberFormat="1" applyBorder="1" applyAlignment="1">
      <alignment horizontal="center" vertical="center"/>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165" fontId="0" fillId="0" borderId="12" xfId="0" applyNumberFormat="1" applyBorder="1" applyAlignment="1">
      <alignment horizontal="center" vertical="center"/>
    </xf>
    <xf numFmtId="0" fontId="0" fillId="0" borderId="36" xfId="0" applyBorder="1" applyAlignment="1">
      <alignment horizontal="left" vertical="center" wrapText="1"/>
    </xf>
    <xf numFmtId="0" fontId="0" fillId="2" borderId="37" xfId="0" applyFill="1" applyBorder="1" applyAlignment="1">
      <alignment horizontal="left"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1" fillId="2" borderId="37" xfId="0" applyFont="1" applyFill="1" applyBorder="1" applyAlignment="1">
      <alignment horizontal="left" vertical="center"/>
    </xf>
    <xf numFmtId="164" fontId="0" fillId="0" borderId="38" xfId="0" applyNumberFormat="1" applyBorder="1" applyAlignment="1">
      <alignment horizontal="left" vertical="center"/>
    </xf>
    <xf numFmtId="164" fontId="1" fillId="2" borderId="7" xfId="0" applyNumberFormat="1" applyFont="1" applyFill="1" applyBorder="1" applyAlignment="1">
      <alignment horizontal="center" vertical="center"/>
    </xf>
    <xf numFmtId="164" fontId="4" fillId="2" borderId="25" xfId="0" applyNumberFormat="1" applyFont="1" applyFill="1" applyBorder="1" applyAlignment="1">
      <alignment horizontal="center" vertical="center" wrapText="1"/>
    </xf>
    <xf numFmtId="166" fontId="1" fillId="2" borderId="7" xfId="0" applyNumberFormat="1" applyFont="1" applyFill="1" applyBorder="1" applyAlignment="1">
      <alignment horizontal="center" vertical="center"/>
    </xf>
    <xf numFmtId="0" fontId="0" fillId="2" borderId="36" xfId="0" applyFill="1" applyBorder="1" applyAlignment="1">
      <alignment horizontal="left" vertical="center"/>
    </xf>
    <xf numFmtId="0" fontId="1" fillId="0" borderId="0" xfId="0" applyFont="1" applyAlignment="1">
      <alignment horizontal="center"/>
    </xf>
    <xf numFmtId="0" fontId="0" fillId="6" borderId="0" xfId="0" applyFill="1"/>
    <xf numFmtId="164" fontId="3" fillId="4" borderId="25"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0" fontId="1" fillId="4" borderId="5"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8" xfId="0" applyFont="1" applyFill="1" applyBorder="1" applyAlignment="1">
      <alignment horizontal="left" vertical="center" wrapText="1"/>
    </xf>
    <xf numFmtId="0" fontId="0" fillId="4" borderId="7"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0" xfId="0" applyFont="1" applyFill="1" applyBorder="1" applyAlignment="1">
      <alignment horizontal="center" vertical="center"/>
    </xf>
    <xf numFmtId="0" fontId="4" fillId="4" borderId="5"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0" borderId="5" xfId="0" applyFont="1" applyBorder="1" applyAlignment="1">
      <alignment horizontal="left" vertical="center" wrapText="1"/>
    </xf>
    <xf numFmtId="0" fontId="1" fillId="0" borderId="21" xfId="0" applyFont="1" applyBorder="1" applyAlignment="1">
      <alignment horizontal="left" vertical="center" wrapText="1"/>
    </xf>
    <xf numFmtId="0" fontId="1" fillId="0" borderId="8"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164" fontId="0" fillId="0" borderId="30" xfId="0" applyNumberFormat="1" applyBorder="1" applyAlignment="1">
      <alignment horizontal="center" vertical="center"/>
    </xf>
    <xf numFmtId="164" fontId="0" fillId="0" borderId="24" xfId="0" applyNumberFormat="1" applyBorder="1" applyAlignment="1">
      <alignment horizontal="center" vertical="center"/>
    </xf>
    <xf numFmtId="0" fontId="1" fillId="2" borderId="32" xfId="0" applyFont="1" applyFill="1" applyBorder="1" applyAlignment="1">
      <alignment horizontal="center"/>
    </xf>
    <xf numFmtId="0" fontId="1" fillId="2" borderId="20" xfId="0" applyFont="1" applyFill="1" applyBorder="1" applyAlignment="1">
      <alignment horizontal="center"/>
    </xf>
    <xf numFmtId="0" fontId="1" fillId="2" borderId="33" xfId="0" applyFont="1" applyFill="1" applyBorder="1" applyAlignment="1">
      <alignment horizontal="center"/>
    </xf>
    <xf numFmtId="0" fontId="0" fillId="2" borderId="41" xfId="0" applyFill="1" applyBorder="1" applyAlignment="1">
      <alignment horizontal="left" wrapText="1"/>
    </xf>
    <xf numFmtId="0" fontId="0" fillId="2" borderId="39" xfId="0" applyFill="1" applyBorder="1" applyAlignment="1">
      <alignment horizontal="left" wrapText="1"/>
    </xf>
    <xf numFmtId="0" fontId="0" fillId="2" borderId="40" xfId="0" applyFill="1" applyBorder="1" applyAlignment="1">
      <alignment horizontal="left" wrapText="1"/>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5" xfId="0" applyFont="1" applyFill="1" applyBorder="1" applyAlignment="1">
      <alignment horizontal="center" vertical="center"/>
    </xf>
    <xf numFmtId="167" fontId="0" fillId="0" borderId="3" xfId="0" applyNumberFormat="1" applyBorder="1" applyAlignment="1">
      <alignment horizontal="left" vertical="center" wrapText="1"/>
    </xf>
    <xf numFmtId="167" fontId="0" fillId="0" borderId="44" xfId="0" applyNumberFormat="1" applyBorder="1" applyAlignment="1">
      <alignment horizontal="left" vertical="center" wrapText="1"/>
    </xf>
    <xf numFmtId="0" fontId="0" fillId="0" borderId="16" xfId="0" applyBorder="1" applyAlignment="1">
      <alignment horizontal="left" vertical="center"/>
    </xf>
    <xf numFmtId="0" fontId="0" fillId="0" borderId="42" xfId="0" applyBorder="1" applyAlignment="1">
      <alignment horizontal="left" vertical="center"/>
    </xf>
    <xf numFmtId="0" fontId="0" fillId="0" borderId="1" xfId="0" applyBorder="1" applyAlignment="1">
      <alignment horizontal="left" vertical="center" wrapText="1"/>
    </xf>
    <xf numFmtId="0" fontId="0" fillId="0" borderId="43" xfId="0" applyBorder="1" applyAlignment="1">
      <alignment horizontal="left" vertical="center" wrapText="1"/>
    </xf>
    <xf numFmtId="0" fontId="1" fillId="2" borderId="31" xfId="0" applyFont="1" applyFill="1" applyBorder="1" applyAlignment="1">
      <alignment horizontal="left"/>
    </xf>
    <xf numFmtId="0" fontId="1" fillId="2" borderId="0" xfId="0" applyFont="1" applyFill="1" applyBorder="1" applyAlignment="1">
      <alignment horizontal="left"/>
    </xf>
    <xf numFmtId="0" fontId="1" fillId="2" borderId="46" xfId="0" applyFont="1" applyFill="1" applyBorder="1" applyAlignment="1">
      <alignment horizontal="left"/>
    </xf>
    <xf numFmtId="0" fontId="0" fillId="4" borderId="27" xfId="0" applyFill="1" applyBorder="1" applyAlignment="1">
      <alignment horizontal="left" vertical="center"/>
    </xf>
    <xf numFmtId="0" fontId="0" fillId="4" borderId="45" xfId="0" applyFill="1" applyBorder="1" applyAlignment="1">
      <alignment horizontal="left" vertical="center"/>
    </xf>
    <xf numFmtId="0" fontId="0" fillId="4" borderId="2" xfId="0" applyFill="1" applyBorder="1" applyAlignment="1">
      <alignment horizontal="left" wrapText="1"/>
    </xf>
    <xf numFmtId="0" fontId="0" fillId="4" borderId="46" xfId="0" applyFill="1" applyBorder="1" applyAlignment="1">
      <alignment horizontal="left" wrapText="1"/>
    </xf>
    <xf numFmtId="0" fontId="0" fillId="4" borderId="3" xfId="0" applyFill="1" applyBorder="1" applyAlignment="1">
      <alignment horizontal="left" wrapText="1"/>
    </xf>
    <xf numFmtId="0" fontId="0" fillId="4" borderId="44" xfId="0" applyFill="1" applyBorder="1" applyAlignment="1">
      <alignment horizontal="left" wrapText="1"/>
    </xf>
    <xf numFmtId="0" fontId="0" fillId="4" borderId="29" xfId="0" applyFill="1" applyBorder="1" applyAlignment="1">
      <alignment horizontal="left" vertical="center" wrapText="1"/>
    </xf>
    <xf numFmtId="0" fontId="0" fillId="4" borderId="47" xfId="0" applyFill="1" applyBorder="1" applyAlignment="1">
      <alignment horizontal="left" vertical="center"/>
    </xf>
    <xf numFmtId="164" fontId="3" fillId="4" borderId="7" xfId="0" applyNumberFormat="1" applyFont="1" applyFill="1" applyBorder="1" applyAlignment="1">
      <alignment horizontal="center" vertical="center" wrapText="1"/>
    </xf>
    <xf numFmtId="164" fontId="3" fillId="4" borderId="10" xfId="0" applyNumberFormat="1" applyFont="1" applyFill="1" applyBorder="1" applyAlignment="1">
      <alignment horizontal="center" vertical="center" wrapText="1"/>
    </xf>
    <xf numFmtId="0" fontId="1" fillId="2" borderId="11" xfId="0" applyFont="1" applyFill="1" applyBorder="1" applyAlignment="1">
      <alignment horizontal="left"/>
    </xf>
    <xf numFmtId="0" fontId="1" fillId="2" borderId="12" xfId="0" applyFont="1" applyFill="1" applyBorder="1" applyAlignment="1">
      <alignment horizontal="left"/>
    </xf>
    <xf numFmtId="164" fontId="3" fillId="4" borderId="26"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98E4-FD93-4DAB-B329-DA4699DFD877}">
  <dimension ref="A1:M50"/>
  <sheetViews>
    <sheetView tabSelected="1" topLeftCell="A17" zoomScale="55" zoomScaleNormal="55" workbookViewId="0">
      <selection activeCell="A22" sqref="A22:H22"/>
    </sheetView>
  </sheetViews>
  <sheetFormatPr defaultRowHeight="14.45"/>
  <cols>
    <col min="1" max="1" width="25.42578125" customWidth="1"/>
    <col min="2" max="2" width="21.42578125" customWidth="1"/>
    <col min="3" max="3" width="36.85546875" style="2" customWidth="1"/>
    <col min="4" max="4" width="33.42578125" style="5" customWidth="1"/>
    <col min="5" max="5" width="29.28515625" style="5" customWidth="1"/>
    <col min="6" max="6" width="31.5703125" style="2" customWidth="1"/>
    <col min="7" max="7" width="22.140625" style="14" customWidth="1"/>
    <col min="8" max="8" width="50.140625" style="45" customWidth="1"/>
    <col min="9" max="9" width="9.140625" style="33"/>
    <col min="12" max="12" width="13.42578125" customWidth="1"/>
    <col min="13" max="13" width="16.5703125" customWidth="1"/>
  </cols>
  <sheetData>
    <row r="1" spans="1:13" ht="15.6" thickTop="1" thickBot="1">
      <c r="A1" s="113" t="s">
        <v>0</v>
      </c>
      <c r="B1" s="114"/>
      <c r="C1" s="114"/>
      <c r="D1" s="114"/>
      <c r="E1" s="114"/>
      <c r="F1" s="114"/>
      <c r="G1" s="114"/>
      <c r="H1" s="115"/>
    </row>
    <row r="2" spans="1:13" ht="30" thickTop="1" thickBot="1">
      <c r="A2" s="6" t="s">
        <v>1</v>
      </c>
      <c r="B2" s="69" t="s">
        <v>2</v>
      </c>
      <c r="C2" s="8" t="s">
        <v>3</v>
      </c>
      <c r="D2" s="9" t="s">
        <v>4</v>
      </c>
      <c r="E2" s="9" t="s">
        <v>5</v>
      </c>
      <c r="F2" s="55" t="s">
        <v>6</v>
      </c>
      <c r="G2" s="77" t="s">
        <v>7</v>
      </c>
      <c r="H2" s="78" t="s">
        <v>8</v>
      </c>
      <c r="I2" s="43"/>
    </row>
    <row r="3" spans="1:13" ht="71.099999999999994" customHeight="1" thickTop="1">
      <c r="A3" s="100" t="s">
        <v>9</v>
      </c>
      <c r="B3" s="66" t="s">
        <v>10</v>
      </c>
      <c r="C3" s="48" t="s">
        <v>11</v>
      </c>
      <c r="D3" s="19">
        <v>9.5</v>
      </c>
      <c r="E3" s="141">
        <f>SUM(D3,D4)</f>
        <v>16</v>
      </c>
      <c r="F3" s="92">
        <f>10.553915913+1+0.1+0.5</f>
        <v>12.153915913000001</v>
      </c>
      <c r="G3" s="111">
        <f>E3-F3</f>
        <v>3.8460840869999995</v>
      </c>
      <c r="H3" s="109" t="s">
        <v>12</v>
      </c>
      <c r="I3" s="44"/>
    </row>
    <row r="4" spans="1:13" ht="141.94999999999999" customHeight="1" thickBot="1">
      <c r="A4" s="101"/>
      <c r="B4" s="67" t="s">
        <v>13</v>
      </c>
      <c r="C4" s="15" t="s">
        <v>14</v>
      </c>
      <c r="D4" s="10">
        <v>6.5</v>
      </c>
      <c r="E4" s="142"/>
      <c r="F4" s="145"/>
      <c r="G4" s="112"/>
      <c r="H4" s="110"/>
      <c r="L4" s="11"/>
      <c r="M4" s="4"/>
    </row>
    <row r="5" spans="1:13" ht="102.95" customHeight="1" thickTop="1" thickBot="1">
      <c r="A5" s="16" t="s">
        <v>15</v>
      </c>
      <c r="B5" s="68" t="s">
        <v>10</v>
      </c>
      <c r="C5" s="25" t="s">
        <v>16</v>
      </c>
      <c r="D5" s="18">
        <v>13.9</v>
      </c>
      <c r="E5" s="18">
        <v>13.9</v>
      </c>
      <c r="F5" s="56">
        <v>13.272081414000001</v>
      </c>
      <c r="G5" s="76">
        <f>E5-F5</f>
        <v>0.62791858599999983</v>
      </c>
      <c r="H5" s="80" t="s">
        <v>17</v>
      </c>
      <c r="I5" s="72"/>
      <c r="L5" s="11"/>
      <c r="M5" s="4"/>
    </row>
    <row r="6" spans="1:13" ht="19.5" customHeight="1" thickTop="1" thickBot="1">
      <c r="A6" s="102" t="s">
        <v>18</v>
      </c>
      <c r="B6" s="103"/>
      <c r="C6" s="103"/>
      <c r="D6" s="29">
        <f>SUM(D3:D5)</f>
        <v>29.9</v>
      </c>
      <c r="E6" s="29">
        <f>SUM(E3:E5)</f>
        <v>29.9</v>
      </c>
      <c r="F6" s="57">
        <f>SUM(F3:F5)</f>
        <v>25.425997327000001</v>
      </c>
      <c r="G6" s="28">
        <f>SUM(G3:G5)</f>
        <v>4.4740026729999993</v>
      </c>
      <c r="H6" s="81"/>
      <c r="L6" s="11"/>
      <c r="M6" s="4"/>
    </row>
    <row r="7" spans="1:13" ht="44.45" thickTop="1" thickBot="1">
      <c r="A7" s="16" t="s">
        <v>19</v>
      </c>
      <c r="B7" s="25" t="s">
        <v>10</v>
      </c>
      <c r="C7" s="17" t="s">
        <v>20</v>
      </c>
      <c r="D7" s="18">
        <f>11.1875-1.5</f>
        <v>9.6875</v>
      </c>
      <c r="E7" s="18">
        <f>11.1875-1.5</f>
        <v>9.6875</v>
      </c>
      <c r="F7" s="58">
        <v>0</v>
      </c>
      <c r="G7" s="79">
        <v>9.6999999999999993</v>
      </c>
      <c r="H7" s="82" t="s">
        <v>21</v>
      </c>
    </row>
    <row r="8" spans="1:13" ht="118.5" customHeight="1" thickTop="1" thickBot="1">
      <c r="A8" s="16" t="s">
        <v>22</v>
      </c>
      <c r="B8" s="25" t="s">
        <v>10</v>
      </c>
      <c r="C8" s="25" t="s">
        <v>23</v>
      </c>
      <c r="D8" s="75" t="s">
        <v>24</v>
      </c>
      <c r="E8" s="75" t="s">
        <v>25</v>
      </c>
      <c r="F8" s="58">
        <v>0</v>
      </c>
      <c r="G8" s="75" t="s">
        <v>25</v>
      </c>
      <c r="H8" s="83" t="s">
        <v>26</v>
      </c>
      <c r="I8" s="44"/>
    </row>
    <row r="9" spans="1:13" s="1" customFormat="1" ht="15.6" customHeight="1" thickTop="1" thickBot="1">
      <c r="A9" s="143" t="s">
        <v>27</v>
      </c>
      <c r="B9" s="144"/>
      <c r="C9" s="144"/>
      <c r="D9" s="28">
        <f>SUM(D6:D7)</f>
        <v>39.587499999999999</v>
      </c>
      <c r="E9" s="28">
        <f>SUM(E6:E7)</f>
        <v>39.587499999999999</v>
      </c>
      <c r="F9" s="57">
        <f>SUM(F6:F7)</f>
        <v>25.425997327000001</v>
      </c>
      <c r="G9" s="74">
        <f>G6+E7</f>
        <v>14.161502672999999</v>
      </c>
      <c r="H9" s="84"/>
      <c r="I9" s="43"/>
      <c r="M9" s="12"/>
    </row>
    <row r="10" spans="1:13" ht="42.6" customHeight="1" thickTop="1" thickBot="1">
      <c r="A10" s="20" t="s">
        <v>28</v>
      </c>
      <c r="B10" s="25" t="s">
        <v>10</v>
      </c>
      <c r="C10" s="25" t="s">
        <v>29</v>
      </c>
      <c r="D10" s="21">
        <v>3.6</v>
      </c>
      <c r="E10" s="21">
        <v>3.6</v>
      </c>
      <c r="F10" s="59">
        <v>0</v>
      </c>
      <c r="G10" s="73">
        <v>3.6</v>
      </c>
      <c r="H10" s="85"/>
      <c r="I10" s="3"/>
    </row>
    <row r="11" spans="1:13" ht="17.45" customHeight="1" thickTop="1" thickBot="1">
      <c r="A11" s="104" t="s">
        <v>30</v>
      </c>
      <c r="B11" s="105"/>
      <c r="C11" s="105"/>
      <c r="D11" s="86">
        <f>D9+D10</f>
        <v>43.1875</v>
      </c>
      <c r="E11" s="86">
        <f>E9+E10</f>
        <v>43.1875</v>
      </c>
      <c r="F11" s="87">
        <f>SUM(F9:F10)</f>
        <v>25.425997327000001</v>
      </c>
      <c r="G11" s="88">
        <f>G9+G10</f>
        <v>17.761502672999999</v>
      </c>
      <c r="H11" s="89"/>
    </row>
    <row r="12" spans="1:13" ht="17.45" customHeight="1" thickTop="1" thickBot="1">
      <c r="A12" s="119"/>
      <c r="B12" s="120"/>
      <c r="C12" s="120"/>
      <c r="D12" s="120"/>
      <c r="E12" s="120"/>
      <c r="F12" s="120"/>
      <c r="G12" s="120"/>
      <c r="H12" s="121"/>
    </row>
    <row r="13" spans="1:13" ht="15.6" thickTop="1" thickBot="1">
      <c r="A13" s="130" t="s">
        <v>31</v>
      </c>
      <c r="B13" s="131"/>
      <c r="C13" s="131"/>
      <c r="D13" s="131"/>
      <c r="E13" s="131"/>
      <c r="F13" s="131"/>
      <c r="G13" s="131"/>
      <c r="H13" s="132"/>
    </row>
    <row r="14" spans="1:13" ht="30" thickTop="1" thickBot="1">
      <c r="A14" s="23" t="s">
        <v>1</v>
      </c>
      <c r="B14" s="7" t="s">
        <v>2</v>
      </c>
      <c r="C14" s="8" t="s">
        <v>3</v>
      </c>
      <c r="D14" s="24" t="s">
        <v>4</v>
      </c>
      <c r="E14" s="24" t="s">
        <v>5</v>
      </c>
      <c r="F14" s="60" t="s">
        <v>32</v>
      </c>
      <c r="G14" s="122" t="s">
        <v>8</v>
      </c>
      <c r="H14" s="123"/>
    </row>
    <row r="15" spans="1:13" ht="61.5" customHeight="1" thickTop="1">
      <c r="A15" s="106" t="s">
        <v>33</v>
      </c>
      <c r="B15" s="97" t="s">
        <v>10</v>
      </c>
      <c r="C15" s="37" t="s">
        <v>34</v>
      </c>
      <c r="D15" s="51" t="s">
        <v>35</v>
      </c>
      <c r="E15" s="51" t="s">
        <v>36</v>
      </c>
      <c r="F15" s="61">
        <v>3.5659999999999998</v>
      </c>
      <c r="G15" s="124" t="s">
        <v>37</v>
      </c>
      <c r="H15" s="125"/>
      <c r="I15" s="45"/>
    </row>
    <row r="16" spans="1:13" ht="17.45" customHeight="1">
      <c r="A16" s="107"/>
      <c r="B16" s="98"/>
      <c r="C16" s="50" t="s">
        <v>23</v>
      </c>
      <c r="D16" s="70">
        <v>0.5</v>
      </c>
      <c r="E16" s="70">
        <v>0.5</v>
      </c>
      <c r="F16" s="71">
        <v>0.46300000000000002</v>
      </c>
      <c r="G16" s="126" t="s">
        <v>38</v>
      </c>
      <c r="H16" s="127"/>
      <c r="I16" s="46"/>
    </row>
    <row r="17" spans="1:11" ht="48" customHeight="1" thickBot="1">
      <c r="A17" s="108"/>
      <c r="B17" s="99"/>
      <c r="C17" s="41" t="s">
        <v>39</v>
      </c>
      <c r="D17" s="49">
        <v>1.5</v>
      </c>
      <c r="E17" s="49">
        <v>1.5</v>
      </c>
      <c r="F17" s="62" t="s">
        <v>40</v>
      </c>
      <c r="G17" s="128" t="s">
        <v>41</v>
      </c>
      <c r="H17" s="129"/>
      <c r="I17" s="46"/>
      <c r="K17" s="42"/>
    </row>
    <row r="18" spans="1:11" s="22" customFormat="1" ht="44.45" thickTop="1" thickBot="1">
      <c r="A18" s="34" t="s">
        <v>42</v>
      </c>
      <c r="B18" s="65" t="s">
        <v>13</v>
      </c>
      <c r="C18" s="26" t="s">
        <v>43</v>
      </c>
      <c r="D18" s="35">
        <v>0.873</v>
      </c>
      <c r="E18" s="35">
        <v>0.873</v>
      </c>
      <c r="F18" s="63">
        <v>0.47</v>
      </c>
      <c r="G18" s="133" t="s">
        <v>44</v>
      </c>
      <c r="H18" s="134"/>
      <c r="I18" s="46"/>
    </row>
    <row r="19" spans="1:11" s="22" customFormat="1" ht="44.1" customHeight="1" thickTop="1">
      <c r="A19" s="94" t="s">
        <v>45</v>
      </c>
      <c r="B19" s="97" t="s">
        <v>10</v>
      </c>
      <c r="C19" s="27" t="s">
        <v>46</v>
      </c>
      <c r="D19" s="39">
        <v>0.4</v>
      </c>
      <c r="E19" s="39">
        <v>0.4</v>
      </c>
      <c r="F19" s="92">
        <v>0.7</v>
      </c>
      <c r="G19" s="135" t="s">
        <v>47</v>
      </c>
      <c r="H19" s="136"/>
      <c r="I19" s="47"/>
    </row>
    <row r="20" spans="1:11" s="22" customFormat="1" ht="45" customHeight="1">
      <c r="A20" s="95"/>
      <c r="B20" s="98"/>
      <c r="C20" s="52" t="s">
        <v>48</v>
      </c>
      <c r="D20" s="53">
        <v>0.45</v>
      </c>
      <c r="E20" s="53">
        <v>0.45</v>
      </c>
      <c r="F20" s="93"/>
      <c r="G20" s="137"/>
      <c r="H20" s="138"/>
      <c r="I20" s="46"/>
    </row>
    <row r="21" spans="1:11" s="22" customFormat="1" ht="45.6" customHeight="1" thickBot="1">
      <c r="A21" s="96"/>
      <c r="B21" s="99"/>
      <c r="C21" s="54" t="s">
        <v>49</v>
      </c>
      <c r="D21" s="38">
        <v>0.4</v>
      </c>
      <c r="E21" s="38">
        <v>0.4</v>
      </c>
      <c r="F21" s="64">
        <f>0.39725</f>
        <v>0.39724999999999999</v>
      </c>
      <c r="G21" s="139" t="s">
        <v>50</v>
      </c>
      <c r="H21" s="140"/>
    </row>
    <row r="22" spans="1:11" ht="149.25" customHeight="1">
      <c r="A22" s="116" t="s">
        <v>51</v>
      </c>
      <c r="B22" s="117"/>
      <c r="C22" s="117"/>
      <c r="D22" s="117"/>
      <c r="E22" s="117"/>
      <c r="F22" s="117"/>
      <c r="G22" s="117"/>
      <c r="H22" s="118"/>
    </row>
    <row r="23" spans="1:11" ht="15" thickTop="1">
      <c r="G23" s="42"/>
    </row>
    <row r="24" spans="1:11">
      <c r="G24" s="42"/>
    </row>
    <row r="25" spans="1:11">
      <c r="G25" s="42"/>
    </row>
    <row r="26" spans="1:11">
      <c r="A26" s="91"/>
      <c r="G26" s="42"/>
    </row>
    <row r="27" spans="1:11">
      <c r="G27" s="42"/>
    </row>
    <row r="28" spans="1:11">
      <c r="G28" s="42"/>
    </row>
    <row r="29" spans="1:11">
      <c r="G29" s="42"/>
    </row>
    <row r="30" spans="1:11">
      <c r="D30" s="13"/>
      <c r="G30" s="42"/>
    </row>
    <row r="31" spans="1:11">
      <c r="G31" s="42"/>
    </row>
    <row r="32" spans="1:11">
      <c r="G32" s="42"/>
    </row>
    <row r="33" spans="1:7">
      <c r="G33" s="42"/>
    </row>
    <row r="34" spans="1:7">
      <c r="G34" s="42"/>
    </row>
    <row r="35" spans="1:7">
      <c r="G35" s="42"/>
    </row>
    <row r="36" spans="1:7">
      <c r="G36" s="42"/>
    </row>
    <row r="37" spans="1:7">
      <c r="G37" s="42"/>
    </row>
    <row r="38" spans="1:7">
      <c r="G38" s="42"/>
    </row>
    <row r="39" spans="1:7">
      <c r="G39" s="42"/>
    </row>
    <row r="40" spans="1:7">
      <c r="A40" s="1"/>
      <c r="G40" s="42"/>
    </row>
    <row r="41" spans="1:7">
      <c r="A41" s="90"/>
      <c r="B41" s="90"/>
      <c r="C41" s="90"/>
      <c r="G41" s="42"/>
    </row>
    <row r="42" spans="1:7">
      <c r="A42" s="30"/>
      <c r="B42" s="31"/>
      <c r="C42"/>
      <c r="G42" s="42"/>
    </row>
    <row r="43" spans="1:7">
      <c r="A43" s="30"/>
      <c r="B43" s="32"/>
      <c r="C43" s="33"/>
      <c r="G43" s="42"/>
    </row>
    <row r="44" spans="1:7">
      <c r="A44" s="30"/>
      <c r="B44" s="32"/>
      <c r="C44" s="33"/>
      <c r="G44" s="42"/>
    </row>
    <row r="45" spans="1:7">
      <c r="A45" s="36"/>
      <c r="B45" s="32"/>
      <c r="C45" s="33"/>
      <c r="G45" s="42"/>
    </row>
    <row r="46" spans="1:7">
      <c r="G46" s="42"/>
    </row>
    <row r="47" spans="1:7">
      <c r="A47" s="40"/>
      <c r="G47" s="42"/>
    </row>
    <row r="48" spans="1:7">
      <c r="G48" s="42"/>
    </row>
    <row r="49" spans="7:7">
      <c r="G49" s="42"/>
    </row>
    <row r="50" spans="7:7">
      <c r="G50" s="42"/>
    </row>
  </sheetData>
  <mergeCells count="24">
    <mergeCell ref="H3:H4"/>
    <mergeCell ref="G3:G4"/>
    <mergeCell ref="A1:H1"/>
    <mergeCell ref="A22:H22"/>
    <mergeCell ref="A12:H12"/>
    <mergeCell ref="G14:H14"/>
    <mergeCell ref="G15:H15"/>
    <mergeCell ref="G16:H16"/>
    <mergeCell ref="G17:H17"/>
    <mergeCell ref="A13:H13"/>
    <mergeCell ref="G18:H18"/>
    <mergeCell ref="G19:H20"/>
    <mergeCell ref="G21:H21"/>
    <mergeCell ref="E3:E4"/>
    <mergeCell ref="A9:C9"/>
    <mergeCell ref="F3:F4"/>
    <mergeCell ref="F19:F20"/>
    <mergeCell ref="A19:A21"/>
    <mergeCell ref="B19:B21"/>
    <mergeCell ref="A3:A4"/>
    <mergeCell ref="A6:C6"/>
    <mergeCell ref="A11:C11"/>
    <mergeCell ref="A15:A17"/>
    <mergeCell ref="B15:B1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73F82B7D482B4CB4E7E7523F153597" ma:contentTypeVersion="10" ma:contentTypeDescription="Create a new document." ma:contentTypeScope="" ma:versionID="f8c0be704c2a553290436caa191d1e69">
  <xsd:schema xmlns:xsd="http://www.w3.org/2001/XMLSchema" xmlns:xs="http://www.w3.org/2001/XMLSchema" xmlns:p="http://schemas.microsoft.com/office/2006/metadata/properties" xmlns:ns2="1f5d03c6-6d61-4673-8e24-28e0a7c227b1" xmlns:ns3="d3c5ecf5-7a2e-452f-ae6b-8d8050034b42" targetNamespace="http://schemas.microsoft.com/office/2006/metadata/properties" ma:root="true" ma:fieldsID="5b604ec42e817f2792b176678754d5a0" ns2:_="" ns3:_="">
    <xsd:import namespace="1f5d03c6-6d61-4673-8e24-28e0a7c227b1"/>
    <xsd:import namespace="d3c5ecf5-7a2e-452f-ae6b-8d8050034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d03c6-6d61-4673-8e24-28e0a7c227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c5ecf5-7a2e-452f-ae6b-8d8050034b4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3c5ecf5-7a2e-452f-ae6b-8d8050034b42">
      <UserInfo>
        <DisplayName>Sohini Baliga</DisplayName>
        <AccountId>19</AccountId>
        <AccountType/>
      </UserInfo>
      <UserInfo>
        <DisplayName>Joshua Sewell</DisplayName>
        <AccountId>13</AccountId>
        <AccountType/>
      </UserInfo>
      <UserInfo>
        <DisplayName>Nicholas Cox</DisplayName>
        <AccountId>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67ED26-EE69-4AEB-AD7A-27580F15B6D8}"/>
</file>

<file path=customXml/itemProps2.xml><?xml version="1.0" encoding="utf-8"?>
<ds:datastoreItem xmlns:ds="http://schemas.openxmlformats.org/officeDocument/2006/customXml" ds:itemID="{11A1ABC2-ABFE-456B-AC9F-363F89A3279F}"/>
</file>

<file path=customXml/itemProps3.xml><?xml version="1.0" encoding="utf-8"?>
<ds:datastoreItem xmlns:ds="http://schemas.openxmlformats.org/officeDocument/2006/customXml" ds:itemID="{21791843-D02C-4739-A301-0D0FE135E2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Sewell</dc:creator>
  <cp:keywords/>
  <dc:description/>
  <cp:lastModifiedBy/>
  <cp:revision/>
  <dcterms:created xsi:type="dcterms:W3CDTF">2021-02-23T16:47:24Z</dcterms:created>
  <dcterms:modified xsi:type="dcterms:W3CDTF">2021-03-25T14:09:55Z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0x0101003373F82B7D482B4CB4E7E7523F153597</vt:lpwstr>
  </property>
</Properties>
</file>